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axishealthsystem-my.sharepoint.com/personal/cschultz_axishealthsystem_org/Documents/Desktop/Regional Manager Resources/SFDP/"/>
    </mc:Choice>
  </mc:AlternateContent>
  <xr:revisionPtr revIDLastSave="263" documentId="8_{6F1DD5F2-DC6B-42F1-9F3C-BAD3B89C1C77}" xr6:coauthVersionLast="47" xr6:coauthVersionMax="47" xr10:uidLastSave="{9D20F3DC-B93C-495B-9FD7-B27F57DEFE9B}"/>
  <bookViews>
    <workbookView minimized="1" xWindow="58725" yWindow="1125" windowWidth="21600" windowHeight="11295" xr2:uid="{7ABEC33B-9179-41FD-9A2B-95D9C1355533}"/>
  </bookViews>
  <sheets>
    <sheet name="SFDS Application" sheetId="1" r:id="rId1"/>
    <sheet name="Sheet1" sheetId="2" r:id="rId2"/>
  </sheets>
  <definedNames>
    <definedName name="_xlnm.Print_Area" localSheetId="0">'SFDS Application'!$A$1:$F$53</definedName>
  </definedNames>
  <calcPr calcId="191028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2" i="1" l="1"/>
  <c r="F42" i="1" l="1"/>
  <c r="F18" i="1"/>
  <c r="F17" i="1"/>
  <c r="F16" i="1"/>
  <c r="F15" i="1"/>
  <c r="F14" i="1"/>
  <c r="E18" i="1"/>
  <c r="E17" i="1"/>
  <c r="E16" i="1"/>
  <c r="E15" i="1"/>
  <c r="E14" i="1"/>
  <c r="F1" i="1"/>
  <c r="B44" i="1" s="1"/>
  <c r="C44" i="1" s="1"/>
  <c r="E19" i="1" l="1"/>
  <c r="E44" i="1"/>
  <c r="F44" i="1" s="1"/>
  <c r="F19" i="1"/>
  <c r="F41" i="1" l="1"/>
  <c r="C41" i="1"/>
  <c r="P30" i="1" l="1"/>
  <c r="O30" i="1"/>
  <c r="N30" i="1"/>
  <c r="M30" i="1"/>
  <c r="L30" i="1"/>
  <c r="K30" i="1"/>
  <c r="P29" i="1"/>
  <c r="O29" i="1"/>
  <c r="N29" i="1"/>
  <c r="M29" i="1"/>
  <c r="L29" i="1"/>
  <c r="K29" i="1"/>
  <c r="P28" i="1"/>
  <c r="O28" i="1"/>
  <c r="N28" i="1"/>
  <c r="M28" i="1"/>
  <c r="L28" i="1"/>
  <c r="K28" i="1"/>
  <c r="P27" i="1"/>
  <c r="O27" i="1"/>
  <c r="N27" i="1"/>
  <c r="M27" i="1"/>
  <c r="L27" i="1"/>
  <c r="K27" i="1"/>
  <c r="P26" i="1"/>
  <c r="O26" i="1"/>
  <c r="N26" i="1"/>
  <c r="M26" i="1"/>
  <c r="L26" i="1"/>
  <c r="K26" i="1"/>
  <c r="P25" i="1"/>
  <c r="O25" i="1"/>
  <c r="N25" i="1"/>
  <c r="M25" i="1"/>
  <c r="L25" i="1"/>
  <c r="K25" i="1"/>
  <c r="P24" i="1"/>
  <c r="O24" i="1"/>
  <c r="N24" i="1"/>
  <c r="M24" i="1"/>
  <c r="L24" i="1"/>
  <c r="K24" i="1"/>
  <c r="P23" i="1"/>
  <c r="O23" i="1"/>
  <c r="N23" i="1"/>
  <c r="M23" i="1"/>
  <c r="L23" i="1"/>
  <c r="K23" i="1"/>
</calcChain>
</file>

<file path=xl/sharedStrings.xml><?xml version="1.0" encoding="utf-8"?>
<sst xmlns="http://schemas.openxmlformats.org/spreadsheetml/2006/main" count="139" uniqueCount="132">
  <si>
    <t>SLIDING FEE APPLICATION</t>
  </si>
  <si>
    <t>Date:</t>
  </si>
  <si>
    <t>FAMILY SIZE</t>
  </si>
  <si>
    <t>Single</t>
  </si>
  <si>
    <t>Self</t>
  </si>
  <si>
    <t>Yes</t>
  </si>
  <si>
    <t>Name</t>
  </si>
  <si>
    <t>DOB</t>
  </si>
  <si>
    <t>Marital Status</t>
  </si>
  <si>
    <t>Relationship</t>
  </si>
  <si>
    <t>Married</t>
  </si>
  <si>
    <t>Spouse/Partner</t>
  </si>
  <si>
    <t>No</t>
  </si>
  <si>
    <t>Widowed</t>
  </si>
  <si>
    <t>Child</t>
  </si>
  <si>
    <t>Maybe</t>
  </si>
  <si>
    <t>Divorced</t>
  </si>
  <si>
    <t>Stepchild</t>
  </si>
  <si>
    <t>Separated</t>
  </si>
  <si>
    <t>Guardian</t>
  </si>
  <si>
    <t>Other</t>
  </si>
  <si>
    <t>FAMILY INCOME</t>
  </si>
  <si>
    <t>Income Provided</t>
  </si>
  <si>
    <t>Monthly</t>
  </si>
  <si>
    <t>Annual</t>
  </si>
  <si>
    <t>WEEKLY GROSS INCOME</t>
  </si>
  <si>
    <t>BI-WEEKLY GROSS INCOME</t>
  </si>
  <si>
    <t>SEMI-MONTHLY GROSS INCOME</t>
  </si>
  <si>
    <t>MONTHLY GROSS INCOME</t>
  </si>
  <si>
    <t>ANNUAL GROSS INCOME</t>
  </si>
  <si>
    <t>Total Gross Income</t>
  </si>
  <si>
    <t>LEVEL 1</t>
  </si>
  <si>
    <t>LEVEL 2</t>
  </si>
  <si>
    <t>LEVEL 3</t>
  </si>
  <si>
    <t>LEVEL 4</t>
  </si>
  <si>
    <t>LEVEL 5</t>
  </si>
  <si>
    <t>A</t>
  </si>
  <si>
    <t>B</t>
  </si>
  <si>
    <t>C</t>
  </si>
  <si>
    <t>D</t>
  </si>
  <si>
    <t>E</t>
  </si>
  <si>
    <t>101% - 125%
FPL</t>
  </si>
  <si>
    <t>126% - 150%
FPL</t>
  </si>
  <si>
    <t>151% - 175%
FPL</t>
  </si>
  <si>
    <t>176% - 200%
FPL</t>
  </si>
  <si>
    <t>$0 - $15,650</t>
  </si>
  <si>
    <t>$15,651 - $19,563</t>
  </si>
  <si>
    <t>$19,564 - $23,475</t>
  </si>
  <si>
    <t>$23,476 - $27,388</t>
  </si>
  <si>
    <t>$27,389 - $31,300</t>
  </si>
  <si>
    <t>$0 - $21,150</t>
  </si>
  <si>
    <t>$21,151 - $26,438</t>
  </si>
  <si>
    <t>$26,439 - $31,725</t>
  </si>
  <si>
    <t>$31,726 - $37,013</t>
  </si>
  <si>
    <t>$37,014 - $42,300</t>
  </si>
  <si>
    <t>$0 - $26,650</t>
  </si>
  <si>
    <t>$26,651 - $33,313</t>
  </si>
  <si>
    <t>$33,314 - $39,975</t>
  </si>
  <si>
    <t>$39,976 - $46,638</t>
  </si>
  <si>
    <t>$46,639 - $53,300</t>
  </si>
  <si>
    <t>$0 - $32,150</t>
  </si>
  <si>
    <t>$32,151 - $40,188</t>
  </si>
  <si>
    <t>$40,189 - $48,225</t>
  </si>
  <si>
    <t>$48,226 - $56,263</t>
  </si>
  <si>
    <t>$56,264 - $64,300</t>
  </si>
  <si>
    <t>$0 - $37,650</t>
  </si>
  <si>
    <t>$37,651 - $47,063</t>
  </si>
  <si>
    <t>$47,064 - $56,475</t>
  </si>
  <si>
    <t>$56,476 - $65,888</t>
  </si>
  <si>
    <t>$65,889 - $75,300</t>
  </si>
  <si>
    <t>$0 - $43,150</t>
  </si>
  <si>
    <t>$43,151 - $53,938</t>
  </si>
  <si>
    <t>$53,939 - $64,725</t>
  </si>
  <si>
    <t>$64,726 - $75,513</t>
  </si>
  <si>
    <t>$75,514 - $86,300</t>
  </si>
  <si>
    <t>$0 - $48,650</t>
  </si>
  <si>
    <t>$48,651 - $60,813</t>
  </si>
  <si>
    <t>$60,814 - $72,975</t>
  </si>
  <si>
    <t>$72,976 - $85,138</t>
  </si>
  <si>
    <t>$85,139 - $97,300</t>
  </si>
  <si>
    <t>$0 - $54,150</t>
  </si>
  <si>
    <t>$54,151 - $67,688</t>
  </si>
  <si>
    <t>$67,689 - $81,225</t>
  </si>
  <si>
    <t>$81,226 - $94,763</t>
  </si>
  <si>
    <t>$94,764 - $108,300</t>
  </si>
  <si>
    <t>For each additional person add</t>
  </si>
  <si>
    <t>$5,500 to annual income</t>
  </si>
  <si>
    <t>$ 6,875 to annual income</t>
  </si>
  <si>
    <t>$8,250 to annual income</t>
  </si>
  <si>
    <t>$9,625 to annual income</t>
  </si>
  <si>
    <t>$11,000 to annual income</t>
  </si>
  <si>
    <t>Primary Care &amp; Psychiatry</t>
  </si>
  <si>
    <t>100% discount
Nominal Fee of $15</t>
  </si>
  <si>
    <t>Supplies &amp; Devices will be provided at AAC + $10 admin fee</t>
  </si>
  <si>
    <t>Behavioral Health</t>
  </si>
  <si>
    <t>100% discount
Nominal Fee of $5</t>
  </si>
  <si>
    <t>Oral Health</t>
  </si>
  <si>
    <t>100% discount
Refer to Nominal Fee schedule (attached)</t>
  </si>
  <si>
    <t>60% discount</t>
  </si>
  <si>
    <t>50% discount</t>
  </si>
  <si>
    <t>40% discount</t>
  </si>
  <si>
    <t>30% discount</t>
  </si>
  <si>
    <t>Lab Services</t>
  </si>
  <si>
    <t>100% discount</t>
  </si>
  <si>
    <t>$7 per lab</t>
  </si>
  <si>
    <t>$8 per lab</t>
  </si>
  <si>
    <t>$9 per lab</t>
  </si>
  <si>
    <t>$10 per lab</t>
  </si>
  <si>
    <t>Pharmacy</t>
  </si>
  <si>
    <t>AAC+ $4</t>
  </si>
  <si>
    <t>AAC + $5</t>
  </si>
  <si>
    <t>AAC + $6</t>
  </si>
  <si>
    <t>AAC +$7</t>
  </si>
  <si>
    <t>AAC +$8</t>
  </si>
  <si>
    <t>Estimated Income:</t>
  </si>
  <si>
    <t>Gross income:</t>
  </si>
  <si>
    <t>Family Size</t>
  </si>
  <si>
    <t>Effective Date:</t>
  </si>
  <si>
    <t>Begin</t>
  </si>
  <si>
    <t>End</t>
  </si>
  <si>
    <t>Slide Category:</t>
  </si>
  <si>
    <t>Application Denied:</t>
  </si>
  <si>
    <t>I have read &amp; understand the SFDP and agree to comply. By signing this application, I authorize Axis to confirm my income &amp; family size, I verify that all information is true and correct. I understand that providing false information will result in all discounts being revoked.</t>
  </si>
  <si>
    <t>Definitions:
AHS - Axis Health System          AAC - Average Acquisition Cost          FPL - Federal Poverty Level</t>
  </si>
  <si>
    <t>FORM UPDATED 2/11/2026</t>
  </si>
  <si>
    <r>
      <rPr>
        <b/>
        <sz val="14"/>
        <rFont val="Calibri"/>
        <family val="2"/>
      </rPr>
      <t xml:space="preserve">** DOCUMENTATION MUST BE PROVIDED PRIOR TO YOUR NEXT VISIT***
</t>
    </r>
    <r>
      <rPr>
        <sz val="14"/>
        <rFont val="Calibri"/>
        <family val="2"/>
      </rPr>
      <t>If documentation is not provided within 2 weeks you will become responsible for 100% of all charges</t>
    </r>
  </si>
  <si>
    <r>
      <rPr>
        <b/>
        <sz val="12"/>
        <rFont val="Calibri"/>
        <family val="2"/>
      </rPr>
      <t>Number in
Household</t>
    </r>
  </si>
  <si>
    <r>
      <rPr>
        <b/>
        <sz val="12"/>
        <rFont val="Calibri"/>
        <family val="2"/>
      </rPr>
      <t>Under 100%
FPL</t>
    </r>
  </si>
  <si>
    <t>PATIENT SIGNATURE:</t>
  </si>
  <si>
    <t>DATE:</t>
  </si>
  <si>
    <t>AXIS REPRESENTATIVE:</t>
  </si>
  <si>
    <t>Current Axis Patient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</si>
</sst>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  <numFmt numFmtId="164" formatCode="mm/d/yyyy;@"/>
    <numFmt numFmtId="165" formatCode="\$0.00"/>
    <numFmt numFmtId="166" formatCode="\$0"/>
    <numFmt numFmtId="167" formatCode="&quot;$&quot;#,##0.00"/>
  </numFmts>
  <fonts count="17" x14ac:knownFonts="1">
    <font>
      <sz val="11"/>
      <color theme="1"/>
      <name val="Aptos Narrow"/>
      <family val="2"/>
      <scheme val="minor"/>
    </font>
    <font>
      <sz val="10"/>
      <color rgb="FF000000"/>
      <name val="Times New Roman"/>
      <family val="1"/>
    </font>
    <font>
      <sz val="11"/>
      <color rgb="FF000000"/>
      <name val="Calibri"/>
      <family val="2"/>
    </font>
    <font>
      <sz val="11"/>
      <name val="Calibri"/>
      <family val="2"/>
    </font>
    <font>
      <sz val="10"/>
      <color rgb="FF000000"/>
      <name val="Calibri"/>
      <family val="2"/>
    </font>
    <font>
      <b/>
      <sz val="11"/>
      <name val="Calibri"/>
      <family val="2"/>
    </font>
    <font>
      <sz val="10"/>
      <color rgb="FFFF0000"/>
      <name val="Calibri"/>
      <family val="2"/>
    </font>
    <font>
      <b/>
      <sz val="11"/>
      <color rgb="FF000000"/>
      <name val="Calibri"/>
      <family val="2"/>
    </font>
    <font>
      <b/>
      <sz val="10"/>
      <name val="Calibri"/>
      <family val="2"/>
    </font>
    <font>
      <sz val="11"/>
      <color theme="1"/>
      <name val="Aptos Narrow"/>
      <family val="2"/>
      <scheme val="minor"/>
    </font>
    <font>
      <b/>
      <sz val="14"/>
      <name val="Calibri"/>
      <family val="2"/>
    </font>
    <font>
      <sz val="12"/>
      <name val="Calibri"/>
      <family val="2"/>
    </font>
    <font>
      <sz val="14"/>
      <name val="Calibri"/>
      <family val="2"/>
    </font>
    <font>
      <sz val="12"/>
      <color rgb="FF000000"/>
      <name val="Calibri"/>
      <family val="2"/>
    </font>
    <font>
      <b/>
      <sz val="12"/>
      <name val="Calibri"/>
      <family val="2"/>
    </font>
    <font>
      <sz val="14"/>
      <color rgb="FF000000"/>
      <name val="Calibri"/>
      <family val="2"/>
    </font>
    <font>
      <b/>
      <sz val="12"/>
      <color rgb="FF000000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rgb="FFC5D9F0"/>
      </patternFill>
    </fill>
    <fill>
      <patternFill patternType="solid">
        <fgColor rgb="FFFFFF66"/>
        <bgColor indexed="64"/>
      </patternFill>
    </fill>
    <fill>
      <patternFill patternType="solid">
        <fgColor rgb="FFD9D9D9"/>
      </patternFill>
    </fill>
    <fill>
      <patternFill patternType="solid">
        <fgColor rgb="FFDCE6F0"/>
      </patternFill>
    </fill>
    <fill>
      <patternFill patternType="solid">
        <fgColor rgb="FFFBD4B4"/>
      </patternFill>
    </fill>
    <fill>
      <patternFill patternType="solid">
        <fgColor rgb="FFFAD4B4"/>
      </patternFill>
    </fill>
    <fill>
      <patternFill patternType="solid">
        <fgColor rgb="FFEBF0DE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CE9D9"/>
      </patternFill>
    </fill>
    <fill>
      <patternFill patternType="solid">
        <fgColor rgb="FFDA9593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1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44" fontId="1" fillId="0" borderId="0" applyFont="0" applyFill="0" applyBorder="0" applyAlignment="0" applyProtection="0"/>
    <xf numFmtId="44" fontId="9" fillId="0" borderId="0" applyFont="0" applyFill="0" applyBorder="0" applyAlignment="0" applyProtection="0"/>
  </cellStyleXfs>
  <cellXfs count="72">
    <xf numFmtId="0" fontId="0" fillId="0" borderId="0" xfId="0"/>
    <xf numFmtId="0" fontId="4" fillId="0" borderId="0" xfId="1" applyFont="1" applyAlignment="1">
      <alignment horizontal="left" vertical="top"/>
    </xf>
    <xf numFmtId="0" fontId="6" fillId="0" borderId="0" xfId="1" applyFont="1" applyAlignment="1">
      <alignment horizontal="left" vertical="top"/>
    </xf>
    <xf numFmtId="9" fontId="4" fillId="0" borderId="0" xfId="1" applyNumberFormat="1" applyFont="1" applyAlignment="1">
      <alignment horizontal="left" vertical="top"/>
    </xf>
    <xf numFmtId="6" fontId="8" fillId="0" borderId="1" xfId="1" applyNumberFormat="1" applyFont="1" applyBorder="1" applyAlignment="1">
      <alignment horizontal="center" vertical="top" wrapText="1"/>
    </xf>
    <xf numFmtId="8" fontId="4" fillId="0" borderId="0" xfId="1" applyNumberFormat="1" applyFont="1" applyAlignment="1">
      <alignment horizontal="left" vertical="top"/>
    </xf>
    <xf numFmtId="6" fontId="4" fillId="0" borderId="0" xfId="1" applyNumberFormat="1" applyFont="1" applyAlignment="1">
      <alignment horizontal="left" vertical="top"/>
    </xf>
    <xf numFmtId="0" fontId="4" fillId="0" borderId="0" xfId="1" applyFont="1" applyAlignment="1">
      <alignment vertical="top"/>
    </xf>
    <xf numFmtId="0" fontId="14" fillId="0" borderId="2" xfId="1" applyFont="1" applyBorder="1" applyAlignment="1">
      <alignment horizontal="center" vertical="top" wrapText="1"/>
    </xf>
    <xf numFmtId="0" fontId="14" fillId="10" borderId="2" xfId="1" applyFont="1" applyFill="1" applyBorder="1" applyAlignment="1">
      <alignment vertical="top" wrapText="1"/>
    </xf>
    <xf numFmtId="0" fontId="11" fillId="10" borderId="2" xfId="1" applyFont="1" applyFill="1" applyBorder="1" applyAlignment="1">
      <alignment vertical="top" wrapText="1"/>
    </xf>
    <xf numFmtId="0" fontId="13" fillId="10" borderId="2" xfId="1" applyFont="1" applyFill="1" applyBorder="1" applyAlignment="1">
      <alignment horizontal="center" wrapText="1"/>
    </xf>
    <xf numFmtId="0" fontId="14" fillId="10" borderId="2" xfId="1" applyFont="1" applyFill="1" applyBorder="1" applyAlignment="1">
      <alignment horizontal="center" vertical="top" wrapText="1"/>
    </xf>
    <xf numFmtId="164" fontId="13" fillId="10" borderId="2" xfId="1" applyNumberFormat="1" applyFont="1" applyFill="1" applyBorder="1" applyAlignment="1">
      <alignment horizontal="center" vertical="top" shrinkToFit="1"/>
    </xf>
    <xf numFmtId="0" fontId="3" fillId="2" borderId="2" xfId="1" applyFont="1" applyFill="1" applyBorder="1" applyAlignment="1">
      <alignment horizontal="center" vertical="center" wrapText="1"/>
    </xf>
    <xf numFmtId="14" fontId="2" fillId="2" borderId="2" xfId="1" applyNumberFormat="1" applyFont="1" applyFill="1" applyBorder="1" applyAlignment="1">
      <alignment horizontal="center" vertical="center" shrinkToFit="1"/>
    </xf>
    <xf numFmtId="0" fontId="14" fillId="3" borderId="2" xfId="1" applyFont="1" applyFill="1" applyBorder="1" applyAlignment="1">
      <alignment horizontal="center" vertical="top" wrapText="1"/>
    </xf>
    <xf numFmtId="0" fontId="14" fillId="4" borderId="2" xfId="1" applyFont="1" applyFill="1" applyBorder="1" applyAlignment="1">
      <alignment horizontal="center" vertical="top" wrapText="1"/>
    </xf>
    <xf numFmtId="167" fontId="13" fillId="0" borderId="2" xfId="3" applyNumberFormat="1" applyFont="1" applyBorder="1" applyAlignment="1" applyProtection="1">
      <alignment horizontal="center" vertical="top" shrinkToFit="1"/>
    </xf>
    <xf numFmtId="0" fontId="14" fillId="7" borderId="2" xfId="1" applyFont="1" applyFill="1" applyBorder="1" applyAlignment="1">
      <alignment horizontal="center" vertical="top" wrapText="1"/>
    </xf>
    <xf numFmtId="0" fontId="11" fillId="0" borderId="2" xfId="1" applyFont="1" applyBorder="1" applyAlignment="1">
      <alignment horizontal="left" vertical="top" wrapText="1" indent="1"/>
    </xf>
    <xf numFmtId="0" fontId="11" fillId="3" borderId="2" xfId="1" applyFont="1" applyFill="1" applyBorder="1" applyAlignment="1">
      <alignment horizontal="center" vertical="top" wrapText="1"/>
    </xf>
    <xf numFmtId="1" fontId="16" fillId="0" borderId="2" xfId="1" applyNumberFormat="1" applyFont="1" applyBorder="1" applyAlignment="1">
      <alignment horizontal="center" vertical="top" shrinkToFit="1"/>
    </xf>
    <xf numFmtId="0" fontId="14" fillId="0" borderId="2" xfId="1" applyFont="1" applyBorder="1" applyAlignment="1">
      <alignment horizontal="left" vertical="center" wrapText="1"/>
    </xf>
    <xf numFmtId="0" fontId="14" fillId="0" borderId="2" xfId="1" applyFont="1" applyBorder="1" applyAlignment="1">
      <alignment horizontal="center" vertical="center" wrapText="1"/>
    </xf>
    <xf numFmtId="0" fontId="14" fillId="8" borderId="2" xfId="1" applyFont="1" applyFill="1" applyBorder="1" applyAlignment="1">
      <alignment horizontal="left" vertical="center" wrapText="1"/>
    </xf>
    <xf numFmtId="166" fontId="14" fillId="8" borderId="2" xfId="1" applyNumberFormat="1" applyFont="1" applyFill="1" applyBorder="1" applyAlignment="1">
      <alignment horizontal="center" vertical="center" wrapText="1" shrinkToFit="1"/>
    </xf>
    <xf numFmtId="166" fontId="14" fillId="8" borderId="2" xfId="1" applyNumberFormat="1" applyFont="1" applyFill="1" applyBorder="1" applyAlignment="1">
      <alignment horizontal="center" vertical="center" shrinkToFit="1"/>
    </xf>
    <xf numFmtId="0" fontId="14" fillId="8" borderId="2" xfId="1" applyFont="1" applyFill="1" applyBorder="1" applyAlignment="1">
      <alignment horizontal="center" vertical="center" wrapText="1"/>
    </xf>
    <xf numFmtId="0" fontId="14" fillId="9" borderId="2" xfId="1" applyFont="1" applyFill="1" applyBorder="1" applyAlignment="1">
      <alignment horizontal="left" vertical="center" wrapText="1"/>
    </xf>
    <xf numFmtId="166" fontId="14" fillId="9" borderId="2" xfId="1" applyNumberFormat="1" applyFont="1" applyFill="1" applyBorder="1" applyAlignment="1">
      <alignment horizontal="center" vertical="center" wrapText="1" shrinkToFit="1"/>
    </xf>
    <xf numFmtId="166" fontId="14" fillId="9" borderId="2" xfId="1" applyNumberFormat="1" applyFont="1" applyFill="1" applyBorder="1" applyAlignment="1">
      <alignment horizontal="center" vertical="center" shrinkToFit="1"/>
    </xf>
    <xf numFmtId="0" fontId="14" fillId="9" borderId="2" xfId="1" applyFont="1" applyFill="1" applyBorder="1" applyAlignment="1">
      <alignment horizontal="center" vertical="center" wrapText="1"/>
    </xf>
    <xf numFmtId="166" fontId="14" fillId="14" borderId="2" xfId="1" applyNumberFormat="1" applyFont="1" applyFill="1" applyBorder="1" applyAlignment="1">
      <alignment horizontal="center" vertical="center" shrinkToFit="1"/>
    </xf>
    <xf numFmtId="165" fontId="14" fillId="14" borderId="2" xfId="1" applyNumberFormat="1" applyFont="1" applyFill="1" applyBorder="1" applyAlignment="1">
      <alignment horizontal="center" vertical="center" shrinkToFit="1"/>
    </xf>
    <xf numFmtId="0" fontId="14" fillId="14" borderId="2" xfId="1" applyFont="1" applyFill="1" applyBorder="1" applyAlignment="1">
      <alignment vertical="center" wrapText="1"/>
    </xf>
    <xf numFmtId="0" fontId="13" fillId="10" borderId="2" xfId="1" applyFont="1" applyFill="1" applyBorder="1" applyAlignment="1">
      <alignment wrapText="1"/>
    </xf>
    <xf numFmtId="0" fontId="13" fillId="0" borderId="2" xfId="1" applyFont="1" applyBorder="1" applyAlignment="1" applyProtection="1">
      <alignment horizontal="center" vertical="center" wrapText="1"/>
      <protection locked="0"/>
    </xf>
    <xf numFmtId="14" fontId="13" fillId="0" borderId="2" xfId="1" applyNumberFormat="1" applyFont="1" applyBorder="1" applyAlignment="1" applyProtection="1">
      <alignment horizontal="center" vertical="center"/>
      <protection locked="0"/>
    </xf>
    <xf numFmtId="14" fontId="13" fillId="0" borderId="2" xfId="1" applyNumberFormat="1" applyFont="1" applyBorder="1" applyAlignment="1" applyProtection="1">
      <alignment horizontal="center" vertical="center" wrapText="1"/>
      <protection locked="0"/>
    </xf>
    <xf numFmtId="44" fontId="14" fillId="0" borderId="2" xfId="2" applyFont="1" applyBorder="1" applyAlignment="1" applyProtection="1">
      <alignment horizontal="center" vertical="center" wrapText="1"/>
    </xf>
    <xf numFmtId="6" fontId="14" fillId="0" borderId="2" xfId="1" applyNumberFormat="1" applyFont="1" applyBorder="1" applyAlignment="1">
      <alignment horizontal="center" vertical="center" wrapText="1"/>
    </xf>
    <xf numFmtId="0" fontId="13" fillId="10" borderId="2" xfId="1" applyFont="1" applyFill="1" applyBorder="1" applyAlignment="1" applyProtection="1">
      <alignment horizontal="center" wrapText="1"/>
      <protection locked="0"/>
    </xf>
    <xf numFmtId="0" fontId="14" fillId="10" borderId="2" xfId="1" applyFont="1" applyFill="1" applyBorder="1" applyAlignment="1" applyProtection="1">
      <alignment horizontal="center" vertical="top" wrapText="1"/>
      <protection locked="0"/>
    </xf>
    <xf numFmtId="167" fontId="13" fillId="10" borderId="2" xfId="1" applyNumberFormat="1" applyFont="1" applyFill="1" applyBorder="1" applyAlignment="1">
      <alignment horizontal="center" wrapText="1"/>
    </xf>
    <xf numFmtId="0" fontId="13" fillId="10" borderId="2" xfId="1" applyFont="1" applyFill="1" applyBorder="1" applyAlignment="1" applyProtection="1">
      <alignment horizontal="center" vertical="center" wrapText="1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4" fillId="8" borderId="2" xfId="1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left" vertical="center" wrapText="1"/>
    </xf>
    <xf numFmtId="0" fontId="7" fillId="0" borderId="2" xfId="1" applyFont="1" applyBorder="1" applyAlignment="1">
      <alignment horizontal="left" vertical="center" wrapText="1"/>
    </xf>
    <xf numFmtId="0" fontId="14" fillId="11" borderId="2" xfId="1" applyFont="1" applyFill="1" applyBorder="1" applyAlignment="1">
      <alignment horizontal="left" vertical="top" wrapText="1" indent="3"/>
    </xf>
    <xf numFmtId="0" fontId="13" fillId="11" borderId="2" xfId="1" applyFont="1" applyFill="1" applyBorder="1" applyAlignment="1" applyProtection="1">
      <alignment horizontal="center" wrapText="1"/>
      <protection locked="0"/>
    </xf>
    <xf numFmtId="0" fontId="15" fillId="3" borderId="2" xfId="1" applyFont="1" applyFill="1" applyBorder="1" applyAlignment="1">
      <alignment horizontal="center" vertical="center" wrapText="1"/>
    </xf>
    <xf numFmtId="0" fontId="13" fillId="0" borderId="2" xfId="1" applyFont="1" applyBorder="1" applyAlignment="1" applyProtection="1">
      <alignment horizontal="center" wrapText="1"/>
      <protection locked="0"/>
    </xf>
    <xf numFmtId="0" fontId="14" fillId="0" borderId="2" xfId="1" applyFont="1" applyBorder="1" applyAlignment="1">
      <alignment horizontal="left" vertical="top" wrapText="1"/>
    </xf>
    <xf numFmtId="0" fontId="14" fillId="8" borderId="2" xfId="1" applyFont="1" applyFill="1" applyBorder="1" applyAlignment="1">
      <alignment horizontal="left" vertical="center" wrapText="1"/>
    </xf>
    <xf numFmtId="0" fontId="14" fillId="14" borderId="2" xfId="1" applyFont="1" applyFill="1" applyBorder="1" applyAlignment="1">
      <alignment horizontal="left" vertical="center" wrapText="1"/>
    </xf>
    <xf numFmtId="0" fontId="13" fillId="4" borderId="2" xfId="1" applyFont="1" applyFill="1" applyBorder="1" applyAlignment="1">
      <alignment horizontal="center" wrapText="1"/>
    </xf>
    <xf numFmtId="0" fontId="12" fillId="0" borderId="2" xfId="1" applyFont="1" applyBorder="1" applyAlignment="1">
      <alignment horizontal="center" vertical="center" wrapText="1"/>
    </xf>
    <xf numFmtId="0" fontId="14" fillId="12" borderId="2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left" vertical="center" wrapText="1"/>
    </xf>
    <xf numFmtId="0" fontId="14" fillId="0" borderId="2" xfId="1" applyFont="1" applyBorder="1" applyAlignment="1">
      <alignment horizontal="center" vertical="top" wrapText="1"/>
    </xf>
    <xf numFmtId="0" fontId="13" fillId="6" borderId="2" xfId="1" applyFont="1" applyFill="1" applyBorder="1" applyAlignment="1">
      <alignment horizontal="left" vertical="center" wrapText="1"/>
    </xf>
    <xf numFmtId="0" fontId="3" fillId="13" borderId="2" xfId="1" applyFont="1" applyFill="1" applyBorder="1" applyAlignment="1">
      <alignment horizontal="center" vertical="center" wrapText="1"/>
    </xf>
    <xf numFmtId="0" fontId="10" fillId="2" borderId="3" xfId="1" applyFont="1" applyFill="1" applyBorder="1" applyAlignment="1">
      <alignment horizontal="center" vertical="center" wrapText="1"/>
    </xf>
    <xf numFmtId="0" fontId="10" fillId="2" borderId="4" xfId="1" applyFont="1" applyFill="1" applyBorder="1" applyAlignment="1">
      <alignment horizontal="center" vertical="center" wrapText="1"/>
    </xf>
    <xf numFmtId="167" fontId="11" fillId="5" borderId="2" xfId="3" applyNumberFormat="1" applyFont="1" applyFill="1" applyBorder="1" applyAlignment="1" applyProtection="1">
      <alignment horizontal="center" vertical="top" wrapText="1"/>
      <protection locked="0"/>
    </xf>
    <xf numFmtId="0" fontId="14" fillId="10" borderId="5" xfId="1" applyFont="1" applyFill="1" applyBorder="1" applyAlignment="1">
      <alignment horizontal="center" vertical="center" wrapText="1"/>
    </xf>
    <xf numFmtId="0" fontId="14" fillId="10" borderId="6" xfId="1" applyFont="1" applyFill="1" applyBorder="1" applyAlignment="1">
      <alignment horizontal="center" vertical="center" wrapText="1"/>
    </xf>
    <xf numFmtId="44" fontId="11" fillId="5" borderId="2" xfId="3" applyFont="1" applyFill="1" applyBorder="1" applyAlignment="1" applyProtection="1">
      <alignment horizontal="center" vertical="top" wrapText="1"/>
    </xf>
    <xf numFmtId="0" fontId="5" fillId="3" borderId="2" xfId="1" applyFont="1" applyFill="1" applyBorder="1" applyAlignment="1">
      <alignment horizontal="center" vertical="center" wrapText="1"/>
    </xf>
    <xf numFmtId="0" fontId="14" fillId="3" borderId="2" xfId="1" applyFont="1" applyFill="1" applyBorder="1" applyAlignment="1">
      <alignment horizontal="center" vertical="top" wrapText="1"/>
    </xf>
    <xf numFmtId="0" fontId="14" fillId="4" borderId="2" xfId="1" applyFont="1" applyFill="1" applyBorder="1" applyAlignment="1">
      <alignment horizontal="center" vertical="top" wrapText="1"/>
    </xf>
  </cellXfs>
  <cellStyles count="4">
    <cellStyle name="Currency" xfId="3" builtinId="4"/>
    <cellStyle name="Currency 2" xfId="2" xr:uid="{AAE7618A-DFE4-45FF-935C-7866C348A5FF}"/>
    <cellStyle name="Normal" xfId="0" builtinId="0"/>
    <cellStyle name="Normal 2" xfId="1" xr:uid="{C3346F51-03BA-4706-A67D-83D5B10A4FC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22/11/relationships/FeaturePropertyBag" Target="featurePropertyBag/featurePropertyBag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1085762</xdr:colOff>
      <xdr:row>0</xdr:row>
      <xdr:rowOff>52064</xdr:rowOff>
    </xdr:from>
    <xdr:ext cx="1351788" cy="259642"/>
    <xdr:pic>
      <xdr:nvPicPr>
        <xdr:cNvPr id="2" name="image1.png">
          <a:extLst>
            <a:ext uri="{FF2B5EF4-FFF2-40B4-BE49-F238E27FC236}">
              <a16:creationId xmlns:a16="http://schemas.microsoft.com/office/drawing/2014/main" id="{E093BFC0-71AF-4AEA-9C9C-3D37E73735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85762" y="52064"/>
          <a:ext cx="1351788" cy="259642"/>
        </a:xfrm>
        <a:prstGeom prst="rect">
          <a:avLst/>
        </a:prstGeom>
      </xdr:spPr>
    </xdr:pic>
    <xdr:clientData/>
  </xdr:one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A00351-153B-4A07-BE53-CEBF6458D8C3}">
  <sheetPr codeName="Sheet1">
    <pageSetUpPr fitToPage="1"/>
  </sheetPr>
  <dimension ref="A1:Q53"/>
  <sheetViews>
    <sheetView tabSelected="1" zoomScale="63" zoomScaleNormal="130" workbookViewId="0">
      <selection activeCell="W22" sqref="W22"/>
    </sheetView>
  </sheetViews>
  <sheetFormatPr defaultColWidth="9.140625" defaultRowHeight="12.75" x14ac:dyDescent="0.25"/>
  <cols>
    <col min="1" max="1" width="22" style="1" customWidth="1"/>
    <col min="2" max="2" width="31.7109375" style="1" customWidth="1"/>
    <col min="3" max="3" width="27.42578125" style="1" customWidth="1"/>
    <col min="4" max="4" width="31.85546875" style="1" customWidth="1"/>
    <col min="5" max="5" width="28" style="1" customWidth="1"/>
    <col min="6" max="6" width="34.5703125" style="1" customWidth="1"/>
    <col min="7" max="7" width="9.140625" style="1"/>
    <col min="8" max="9" width="0" style="1" hidden="1" customWidth="1"/>
    <col min="10" max="10" width="16.42578125" style="1" hidden="1" customWidth="1"/>
    <col min="11" max="11" width="13.28515625" style="1" hidden="1" customWidth="1"/>
    <col min="12" max="12" width="13.42578125" style="1" hidden="1" customWidth="1"/>
    <col min="13" max="15" width="10.42578125" style="1" hidden="1" customWidth="1"/>
    <col min="16" max="16" width="11.7109375" style="1" hidden="1" customWidth="1"/>
    <col min="17" max="17" width="0" style="1" hidden="1" customWidth="1"/>
    <col min="18" max="16384" width="9.140625" style="1"/>
  </cols>
  <sheetData>
    <row r="1" spans="1:17" ht="30" customHeight="1" x14ac:dyDescent="0.25">
      <c r="A1" s="59"/>
      <c r="B1" s="59"/>
      <c r="C1" s="63" t="s">
        <v>0</v>
      </c>
      <c r="D1" s="64"/>
      <c r="E1" s="14" t="s">
        <v>1</v>
      </c>
      <c r="F1" s="15">
        <f ca="1">TODAY()</f>
        <v>46077</v>
      </c>
    </row>
    <row r="2" spans="1:17" ht="14.25" customHeight="1" x14ac:dyDescent="0.25">
      <c r="A2" s="69" t="s">
        <v>2</v>
      </c>
      <c r="B2" s="69"/>
      <c r="C2" s="69"/>
      <c r="D2" s="69"/>
      <c r="E2" s="69"/>
      <c r="F2" s="69"/>
      <c r="J2" s="1" t="s">
        <v>3</v>
      </c>
      <c r="K2" s="1" t="s">
        <v>4</v>
      </c>
      <c r="Q2" s="1" t="s">
        <v>5</v>
      </c>
    </row>
    <row r="3" spans="1:17" ht="15.95" customHeight="1" x14ac:dyDescent="0.25">
      <c r="A3" s="60" t="s">
        <v>6</v>
      </c>
      <c r="B3" s="60"/>
      <c r="C3" s="8" t="s">
        <v>131</v>
      </c>
      <c r="D3" s="8" t="s">
        <v>7</v>
      </c>
      <c r="E3" s="8" t="s">
        <v>8</v>
      </c>
      <c r="F3" s="8" t="s">
        <v>9</v>
      </c>
      <c r="J3" s="1" t="s">
        <v>10</v>
      </c>
      <c r="K3" s="1" t="s">
        <v>11</v>
      </c>
      <c r="Q3" s="1" t="s">
        <v>12</v>
      </c>
    </row>
    <row r="4" spans="1:17" ht="15.95" customHeight="1" x14ac:dyDescent="0.25">
      <c r="A4" s="52"/>
      <c r="B4" s="52"/>
      <c r="C4" s="37"/>
      <c r="D4" s="38"/>
      <c r="E4" s="37"/>
      <c r="F4" s="37"/>
      <c r="J4" s="1" t="s">
        <v>13</v>
      </c>
      <c r="K4" s="1" t="s">
        <v>14</v>
      </c>
      <c r="Q4" s="1" t="s">
        <v>15</v>
      </c>
    </row>
    <row r="5" spans="1:17" ht="15.95" customHeight="1" x14ac:dyDescent="0.25">
      <c r="A5" s="52"/>
      <c r="B5" s="52"/>
      <c r="C5" s="37"/>
      <c r="D5" s="39"/>
      <c r="E5" s="37"/>
      <c r="F5" s="37"/>
      <c r="J5" s="1" t="s">
        <v>16</v>
      </c>
      <c r="K5" s="1" t="s">
        <v>17</v>
      </c>
    </row>
    <row r="6" spans="1:17" ht="15.95" customHeight="1" x14ac:dyDescent="0.25">
      <c r="A6" s="52"/>
      <c r="B6" s="52"/>
      <c r="C6" s="37"/>
      <c r="D6" s="39"/>
      <c r="E6" s="37"/>
      <c r="F6" s="37"/>
      <c r="J6" s="1" t="s">
        <v>18</v>
      </c>
      <c r="K6" s="1" t="s">
        <v>19</v>
      </c>
    </row>
    <row r="7" spans="1:17" ht="15.95" customHeight="1" x14ac:dyDescent="0.25">
      <c r="A7" s="52"/>
      <c r="B7" s="52"/>
      <c r="C7" s="37"/>
      <c r="D7" s="39"/>
      <c r="E7" s="37"/>
      <c r="F7" s="37"/>
      <c r="K7" s="1" t="s">
        <v>20</v>
      </c>
    </row>
    <row r="8" spans="1:17" ht="15.95" customHeight="1" x14ac:dyDescent="0.25">
      <c r="A8" s="52"/>
      <c r="B8" s="52"/>
      <c r="C8" s="37"/>
      <c r="D8" s="37"/>
      <c r="E8" s="37"/>
      <c r="F8" s="37"/>
    </row>
    <row r="9" spans="1:17" ht="15.95" customHeight="1" x14ac:dyDescent="0.25">
      <c r="A9" s="52"/>
      <c r="B9" s="52"/>
      <c r="C9" s="37"/>
      <c r="D9" s="37"/>
      <c r="E9" s="37"/>
      <c r="F9" s="37"/>
    </row>
    <row r="10" spans="1:17" ht="15.95" customHeight="1" x14ac:dyDescent="0.25">
      <c r="A10" s="52"/>
      <c r="B10" s="52"/>
      <c r="C10" s="37"/>
      <c r="D10" s="37"/>
      <c r="E10" s="37"/>
      <c r="F10" s="37"/>
    </row>
    <row r="11" spans="1:17" ht="15.95" customHeight="1" x14ac:dyDescent="0.25">
      <c r="A11" s="52"/>
      <c r="B11" s="52"/>
      <c r="C11" s="37"/>
      <c r="D11" s="37"/>
      <c r="E11" s="37"/>
      <c r="F11" s="37"/>
    </row>
    <row r="12" spans="1:17" ht="14.25" customHeight="1" x14ac:dyDescent="0.25">
      <c r="A12" s="70" t="s">
        <v>21</v>
      </c>
      <c r="B12" s="70"/>
      <c r="C12" s="70"/>
      <c r="D12" s="70"/>
      <c r="E12" s="70"/>
      <c r="F12" s="70"/>
    </row>
    <row r="13" spans="1:17" ht="16.5" customHeight="1" x14ac:dyDescent="0.25">
      <c r="A13" s="56"/>
      <c r="B13" s="56"/>
      <c r="C13" s="71" t="s">
        <v>22</v>
      </c>
      <c r="D13" s="71"/>
      <c r="E13" s="17" t="s">
        <v>23</v>
      </c>
      <c r="F13" s="17" t="s">
        <v>24</v>
      </c>
    </row>
    <row r="14" spans="1:17" ht="15" customHeight="1" x14ac:dyDescent="0.25">
      <c r="A14" s="53" t="s">
        <v>25</v>
      </c>
      <c r="B14" s="53"/>
      <c r="C14" s="65"/>
      <c r="D14" s="65"/>
      <c r="E14" s="18">
        <f>C14*4.33</f>
        <v>0</v>
      </c>
      <c r="F14" s="18">
        <f>C14*52</f>
        <v>0</v>
      </c>
    </row>
    <row r="15" spans="1:17" ht="15" customHeight="1" x14ac:dyDescent="0.25">
      <c r="A15" s="53" t="s">
        <v>26</v>
      </c>
      <c r="B15" s="53"/>
      <c r="C15" s="65"/>
      <c r="D15" s="65"/>
      <c r="E15" s="18">
        <f>C15*2.17</f>
        <v>0</v>
      </c>
      <c r="F15" s="18">
        <f>C15*26</f>
        <v>0</v>
      </c>
    </row>
    <row r="16" spans="1:17" ht="15" customHeight="1" x14ac:dyDescent="0.25">
      <c r="A16" s="53" t="s">
        <v>27</v>
      </c>
      <c r="B16" s="53"/>
      <c r="C16" s="65"/>
      <c r="D16" s="65"/>
      <c r="E16" s="18">
        <f>C16*2</f>
        <v>0</v>
      </c>
      <c r="F16" s="18">
        <f>C16*24</f>
        <v>0</v>
      </c>
    </row>
    <row r="17" spans="1:16" ht="15" customHeight="1" x14ac:dyDescent="0.25">
      <c r="A17" s="53" t="s">
        <v>28</v>
      </c>
      <c r="B17" s="53"/>
      <c r="C17" s="65"/>
      <c r="D17" s="65"/>
      <c r="E17" s="18">
        <f>C17*1</f>
        <v>0</v>
      </c>
      <c r="F17" s="18">
        <f>C17*12</f>
        <v>0</v>
      </c>
    </row>
    <row r="18" spans="1:16" ht="15" customHeight="1" x14ac:dyDescent="0.25">
      <c r="A18" s="53" t="s">
        <v>29</v>
      </c>
      <c r="B18" s="53"/>
      <c r="C18" s="65"/>
      <c r="D18" s="65"/>
      <c r="E18" s="18">
        <f>C18/12</f>
        <v>0</v>
      </c>
      <c r="F18" s="18">
        <f>C18*1</f>
        <v>0</v>
      </c>
    </row>
    <row r="19" spans="1:16" ht="14.25" customHeight="1" x14ac:dyDescent="0.25">
      <c r="A19" s="60" t="s">
        <v>30</v>
      </c>
      <c r="B19" s="60"/>
      <c r="C19" s="68"/>
      <c r="D19" s="68"/>
      <c r="E19" s="18">
        <f>SUM(E14:E18)</f>
        <v>0</v>
      </c>
      <c r="F19" s="18">
        <f>SUM(F14:F18)</f>
        <v>0</v>
      </c>
    </row>
    <row r="20" spans="1:16" ht="15.75" x14ac:dyDescent="0.25">
      <c r="A20" s="61"/>
      <c r="B20" s="19" t="s">
        <v>31</v>
      </c>
      <c r="C20" s="19" t="s">
        <v>32</v>
      </c>
      <c r="D20" s="19" t="s">
        <v>33</v>
      </c>
      <c r="E20" s="19" t="s">
        <v>34</v>
      </c>
      <c r="F20" s="19" t="s">
        <v>35</v>
      </c>
    </row>
    <row r="21" spans="1:16" ht="15.75" x14ac:dyDescent="0.25">
      <c r="A21" s="61"/>
      <c r="B21" s="19" t="s">
        <v>36</v>
      </c>
      <c r="C21" s="19" t="s">
        <v>37</v>
      </c>
      <c r="D21" s="19" t="s">
        <v>38</v>
      </c>
      <c r="E21" s="19" t="s">
        <v>39</v>
      </c>
      <c r="F21" s="19" t="s">
        <v>40</v>
      </c>
    </row>
    <row r="22" spans="1:16" ht="31.5" x14ac:dyDescent="0.25">
      <c r="A22" s="20" t="s">
        <v>126</v>
      </c>
      <c r="B22" s="21" t="s">
        <v>127</v>
      </c>
      <c r="C22" s="16" t="s">
        <v>41</v>
      </c>
      <c r="D22" s="16" t="s">
        <v>42</v>
      </c>
      <c r="E22" s="16" t="s">
        <v>43</v>
      </c>
      <c r="F22" s="16" t="s">
        <v>44</v>
      </c>
      <c r="G22" s="2"/>
      <c r="K22" s="3">
        <v>1.25</v>
      </c>
      <c r="L22" s="3">
        <v>1.5</v>
      </c>
      <c r="M22" s="3">
        <v>1.75</v>
      </c>
      <c r="N22" s="3">
        <v>2</v>
      </c>
      <c r="O22" s="3">
        <v>2.5</v>
      </c>
      <c r="P22" s="3">
        <v>3</v>
      </c>
    </row>
    <row r="23" spans="1:16" ht="15.75" x14ac:dyDescent="0.25">
      <c r="A23" s="22">
        <v>1</v>
      </c>
      <c r="B23" s="24" t="s">
        <v>45</v>
      </c>
      <c r="C23" s="40" t="s">
        <v>46</v>
      </c>
      <c r="D23" s="24" t="s">
        <v>47</v>
      </c>
      <c r="E23" s="24" t="s">
        <v>48</v>
      </c>
      <c r="F23" s="24" t="s">
        <v>49</v>
      </c>
      <c r="I23" s="1">
        <v>1</v>
      </c>
      <c r="J23" s="4">
        <v>15650</v>
      </c>
      <c r="K23" s="5">
        <f>J23*K22</f>
        <v>19562.5</v>
      </c>
      <c r="L23" s="6">
        <f>J23*L22</f>
        <v>23475</v>
      </c>
      <c r="M23" s="5">
        <f>J23*M22</f>
        <v>27387.5</v>
      </c>
      <c r="N23" s="6">
        <f>J23*N22</f>
        <v>31300</v>
      </c>
      <c r="O23" s="6">
        <f>J23*O22</f>
        <v>39125</v>
      </c>
      <c r="P23" s="6">
        <f>J23*P22</f>
        <v>46950</v>
      </c>
    </row>
    <row r="24" spans="1:16" ht="15.75" x14ac:dyDescent="0.25">
      <c r="A24" s="22">
        <v>2</v>
      </c>
      <c r="B24" s="24" t="s">
        <v>50</v>
      </c>
      <c r="C24" s="24" t="s">
        <v>51</v>
      </c>
      <c r="D24" s="24" t="s">
        <v>52</v>
      </c>
      <c r="E24" s="24" t="s">
        <v>53</v>
      </c>
      <c r="F24" s="24" t="s">
        <v>54</v>
      </c>
      <c r="I24" s="1">
        <v>2</v>
      </c>
      <c r="J24" s="4">
        <v>21150</v>
      </c>
      <c r="K24" s="5">
        <f>J24*K22</f>
        <v>26437.5</v>
      </c>
      <c r="L24" s="5">
        <f>J24*L22</f>
        <v>31725</v>
      </c>
      <c r="M24" s="5">
        <f>J24*M22</f>
        <v>37012.5</v>
      </c>
      <c r="N24" s="5">
        <f>J24*N22</f>
        <v>42300</v>
      </c>
      <c r="O24" s="5">
        <f>J24*O22</f>
        <v>52875</v>
      </c>
      <c r="P24" s="5">
        <f>J24*P22</f>
        <v>63450</v>
      </c>
    </row>
    <row r="25" spans="1:16" ht="15.75" x14ac:dyDescent="0.25">
      <c r="A25" s="22">
        <v>3</v>
      </c>
      <c r="B25" s="24" t="s">
        <v>55</v>
      </c>
      <c r="C25" s="24" t="s">
        <v>56</v>
      </c>
      <c r="D25" s="24" t="s">
        <v>57</v>
      </c>
      <c r="E25" s="24" t="s">
        <v>58</v>
      </c>
      <c r="F25" s="24" t="s">
        <v>59</v>
      </c>
      <c r="I25" s="1">
        <v>3</v>
      </c>
      <c r="J25" s="4">
        <v>26650</v>
      </c>
      <c r="K25" s="5">
        <f>J25*K22</f>
        <v>33312.5</v>
      </c>
      <c r="L25" s="5">
        <f>J25*L22</f>
        <v>39975</v>
      </c>
      <c r="M25" s="5">
        <f>J25*M22</f>
        <v>46637.5</v>
      </c>
      <c r="N25" s="6">
        <f>J25*N22</f>
        <v>53300</v>
      </c>
      <c r="O25" s="6">
        <f>J25*O22</f>
        <v>66625</v>
      </c>
      <c r="P25" s="6">
        <f>J25*P22</f>
        <v>79950</v>
      </c>
    </row>
    <row r="26" spans="1:16" ht="15.75" x14ac:dyDescent="0.25">
      <c r="A26" s="22">
        <v>4</v>
      </c>
      <c r="B26" s="24" t="s">
        <v>60</v>
      </c>
      <c r="C26" s="24" t="s">
        <v>61</v>
      </c>
      <c r="D26" s="24" t="s">
        <v>62</v>
      </c>
      <c r="E26" s="24" t="s">
        <v>63</v>
      </c>
      <c r="F26" s="24" t="s">
        <v>64</v>
      </c>
      <c r="I26" s="1">
        <v>4</v>
      </c>
      <c r="J26" s="4">
        <v>32150</v>
      </c>
      <c r="K26" s="5">
        <f>J26*K22</f>
        <v>40187.5</v>
      </c>
      <c r="L26" s="5">
        <f>J26*L22</f>
        <v>48225</v>
      </c>
      <c r="M26" s="5">
        <f>J26*M22</f>
        <v>56262.5</v>
      </c>
      <c r="N26" s="6">
        <f>J26*N22</f>
        <v>64300</v>
      </c>
      <c r="O26" s="6">
        <f>J26*O22</f>
        <v>80375</v>
      </c>
      <c r="P26" s="6">
        <f>J26*P22</f>
        <v>96450</v>
      </c>
    </row>
    <row r="27" spans="1:16" ht="15.75" x14ac:dyDescent="0.25">
      <c r="A27" s="22">
        <v>5</v>
      </c>
      <c r="B27" s="24" t="s">
        <v>65</v>
      </c>
      <c r="C27" s="24" t="s">
        <v>66</v>
      </c>
      <c r="D27" s="24" t="s">
        <v>67</v>
      </c>
      <c r="E27" s="24" t="s">
        <v>68</v>
      </c>
      <c r="F27" s="41" t="s">
        <v>69</v>
      </c>
      <c r="I27" s="1">
        <v>5</v>
      </c>
      <c r="J27" s="4">
        <v>37650</v>
      </c>
      <c r="K27" s="5">
        <f>J27*K22</f>
        <v>47062.5</v>
      </c>
      <c r="L27" s="5">
        <f>J27*L22</f>
        <v>56475</v>
      </c>
      <c r="M27" s="5">
        <f>J27*M22</f>
        <v>65887.5</v>
      </c>
      <c r="N27" s="6">
        <f>J27*N22</f>
        <v>75300</v>
      </c>
      <c r="O27" s="6">
        <f>J27*O22</f>
        <v>94125</v>
      </c>
      <c r="P27" s="6">
        <f>J27*P22</f>
        <v>112950</v>
      </c>
    </row>
    <row r="28" spans="1:16" ht="15.75" x14ac:dyDescent="0.25">
      <c r="A28" s="22">
        <v>6</v>
      </c>
      <c r="B28" s="24" t="s">
        <v>70</v>
      </c>
      <c r="C28" s="24" t="s">
        <v>71</v>
      </c>
      <c r="D28" s="24" t="s">
        <v>72</v>
      </c>
      <c r="E28" s="24" t="s">
        <v>73</v>
      </c>
      <c r="F28" s="24" t="s">
        <v>74</v>
      </c>
      <c r="I28" s="1">
        <v>6</v>
      </c>
      <c r="J28" s="4">
        <v>43150</v>
      </c>
      <c r="K28" s="5">
        <f>J28*K22</f>
        <v>53937.5</v>
      </c>
      <c r="L28" s="5">
        <f>J28*L22</f>
        <v>64725</v>
      </c>
      <c r="M28" s="5">
        <f>J28*M22</f>
        <v>75512.5</v>
      </c>
      <c r="N28" s="6">
        <f>J28*N22</f>
        <v>86300</v>
      </c>
      <c r="O28" s="6">
        <f>J28*O22</f>
        <v>107875</v>
      </c>
      <c r="P28" s="6">
        <f>J28*P22</f>
        <v>129450</v>
      </c>
    </row>
    <row r="29" spans="1:16" ht="15.75" x14ac:dyDescent="0.25">
      <c r="A29" s="22">
        <v>7</v>
      </c>
      <c r="B29" s="24" t="s">
        <v>75</v>
      </c>
      <c r="C29" s="24" t="s">
        <v>76</v>
      </c>
      <c r="D29" s="24" t="s">
        <v>77</v>
      </c>
      <c r="E29" s="24" t="s">
        <v>78</v>
      </c>
      <c r="F29" s="24" t="s">
        <v>79</v>
      </c>
      <c r="I29" s="1">
        <v>7</v>
      </c>
      <c r="J29" s="4">
        <v>48650</v>
      </c>
      <c r="K29" s="5">
        <f>J29*K22</f>
        <v>60812.5</v>
      </c>
      <c r="L29" s="5">
        <f>J29*L22</f>
        <v>72975</v>
      </c>
      <c r="M29" s="5">
        <f>J29*M22</f>
        <v>85137.5</v>
      </c>
      <c r="N29" s="6">
        <f>J29*N22</f>
        <v>97300</v>
      </c>
      <c r="O29" s="6">
        <f>J29*O22</f>
        <v>121625</v>
      </c>
      <c r="P29" s="6">
        <f>J29*P22</f>
        <v>145950</v>
      </c>
    </row>
    <row r="30" spans="1:16" ht="15.75" x14ac:dyDescent="0.25">
      <c r="A30" s="22">
        <v>8</v>
      </c>
      <c r="B30" s="24" t="s">
        <v>80</v>
      </c>
      <c r="C30" s="24" t="s">
        <v>81</v>
      </c>
      <c r="D30" s="24" t="s">
        <v>82</v>
      </c>
      <c r="E30" s="24" t="s">
        <v>83</v>
      </c>
      <c r="F30" s="24" t="s">
        <v>84</v>
      </c>
      <c r="I30" s="1">
        <v>8</v>
      </c>
      <c r="J30" s="4">
        <v>54150</v>
      </c>
      <c r="K30" s="5">
        <f>J30*K22</f>
        <v>67687.5</v>
      </c>
      <c r="L30" s="5">
        <f>J30*L22</f>
        <v>81225</v>
      </c>
      <c r="M30" s="5">
        <f>J30*M22</f>
        <v>94762.5</v>
      </c>
      <c r="N30" s="6">
        <f>J30*N22</f>
        <v>108300</v>
      </c>
      <c r="O30" s="6">
        <f>J30*O22</f>
        <v>135375</v>
      </c>
      <c r="P30" s="6">
        <f>J30*P22</f>
        <v>162450</v>
      </c>
    </row>
    <row r="31" spans="1:16" ht="59.25" customHeight="1" x14ac:dyDescent="0.25">
      <c r="A31" s="23" t="s">
        <v>85</v>
      </c>
      <c r="B31" s="24" t="s">
        <v>86</v>
      </c>
      <c r="C31" s="24" t="s">
        <v>87</v>
      </c>
      <c r="D31" s="24" t="s">
        <v>88</v>
      </c>
      <c r="E31" s="24" t="s">
        <v>89</v>
      </c>
      <c r="F31" s="24" t="s">
        <v>90</v>
      </c>
    </row>
    <row r="32" spans="1:16" ht="31.5" x14ac:dyDescent="0.25">
      <c r="A32" s="54" t="s">
        <v>91</v>
      </c>
      <c r="B32" s="26" t="s">
        <v>92</v>
      </c>
      <c r="C32" s="27">
        <v>20</v>
      </c>
      <c r="D32" s="27">
        <v>25</v>
      </c>
      <c r="E32" s="27">
        <v>30</v>
      </c>
      <c r="F32" s="27">
        <v>35</v>
      </c>
      <c r="I32" s="7"/>
      <c r="J32" s="7"/>
    </row>
    <row r="33" spans="1:10" ht="27.75" customHeight="1" x14ac:dyDescent="0.25">
      <c r="A33" s="54"/>
      <c r="B33" s="46" t="s">
        <v>93</v>
      </c>
      <c r="C33" s="46"/>
      <c r="D33" s="46"/>
      <c r="E33" s="46"/>
      <c r="F33" s="46"/>
      <c r="I33" s="7"/>
      <c r="J33" s="7"/>
    </row>
    <row r="34" spans="1:10" ht="37.5" customHeight="1" x14ac:dyDescent="0.25">
      <c r="A34" s="29" t="s">
        <v>94</v>
      </c>
      <c r="B34" s="30" t="s">
        <v>95</v>
      </c>
      <c r="C34" s="31">
        <v>10</v>
      </c>
      <c r="D34" s="31">
        <v>15</v>
      </c>
      <c r="E34" s="31">
        <v>20</v>
      </c>
      <c r="F34" s="31">
        <v>25</v>
      </c>
      <c r="I34" s="7"/>
      <c r="J34" s="7"/>
    </row>
    <row r="35" spans="1:10" ht="47.25" x14ac:dyDescent="0.25">
      <c r="A35" s="54" t="s">
        <v>96</v>
      </c>
      <c r="B35" s="26" t="s">
        <v>97</v>
      </c>
      <c r="C35" s="28" t="s">
        <v>98</v>
      </c>
      <c r="D35" s="28" t="s">
        <v>99</v>
      </c>
      <c r="E35" s="28" t="s">
        <v>100</v>
      </c>
      <c r="F35" s="28" t="s">
        <v>101</v>
      </c>
      <c r="I35" s="7"/>
      <c r="J35" s="7"/>
    </row>
    <row r="36" spans="1:10" ht="25.5" customHeight="1" x14ac:dyDescent="0.25">
      <c r="A36" s="54"/>
      <c r="B36" s="46" t="s">
        <v>93</v>
      </c>
      <c r="C36" s="46"/>
      <c r="D36" s="46"/>
      <c r="E36" s="46"/>
      <c r="F36" s="46"/>
      <c r="I36" s="7"/>
      <c r="J36" s="7"/>
    </row>
    <row r="37" spans="1:10" ht="15.75" x14ac:dyDescent="0.25">
      <c r="A37" s="29" t="s">
        <v>102</v>
      </c>
      <c r="B37" s="31" t="s">
        <v>103</v>
      </c>
      <c r="C37" s="32" t="s">
        <v>104</v>
      </c>
      <c r="D37" s="32" t="s">
        <v>105</v>
      </c>
      <c r="E37" s="32" t="s">
        <v>106</v>
      </c>
      <c r="F37" s="32" t="s">
        <v>107</v>
      </c>
      <c r="I37" s="7"/>
      <c r="J37" s="7"/>
    </row>
    <row r="38" spans="1:10" ht="15.75" x14ac:dyDescent="0.25">
      <c r="A38" s="25" t="s">
        <v>108</v>
      </c>
      <c r="B38" s="28" t="s">
        <v>109</v>
      </c>
      <c r="C38" s="28" t="s">
        <v>110</v>
      </c>
      <c r="D38" s="28" t="s">
        <v>111</v>
      </c>
      <c r="E38" s="28" t="s">
        <v>112</v>
      </c>
      <c r="F38" s="28" t="s">
        <v>113</v>
      </c>
      <c r="G38" s="2"/>
    </row>
    <row r="39" spans="1:10" ht="15.75" x14ac:dyDescent="0.25">
      <c r="A39" s="55"/>
      <c r="B39" s="33"/>
      <c r="C39" s="34"/>
      <c r="D39" s="34"/>
      <c r="E39" s="34"/>
      <c r="F39" s="34"/>
      <c r="G39" s="2"/>
    </row>
    <row r="40" spans="1:10" ht="15.75" x14ac:dyDescent="0.25">
      <c r="A40" s="55"/>
      <c r="B40" s="35"/>
      <c r="C40" s="35"/>
      <c r="D40" s="35"/>
      <c r="E40" s="35"/>
      <c r="F40" s="35"/>
      <c r="I40" s="7"/>
      <c r="J40" s="7"/>
    </row>
    <row r="41" spans="1:10" ht="15.95" customHeight="1" x14ac:dyDescent="0.25">
      <c r="A41" s="45" t="b">
        <v>0</v>
      </c>
      <c r="B41" s="9" t="s">
        <v>114</v>
      </c>
      <c r="C41" s="44">
        <f>F19</f>
        <v>0</v>
      </c>
      <c r="D41" s="45" t="b">
        <v>0</v>
      </c>
      <c r="E41" s="9" t="s">
        <v>115</v>
      </c>
      <c r="F41" s="44">
        <f>F19</f>
        <v>0</v>
      </c>
    </row>
    <row r="42" spans="1:10" ht="15.95" customHeight="1" x14ac:dyDescent="0.25">
      <c r="A42" s="45"/>
      <c r="B42" s="10" t="s">
        <v>116</v>
      </c>
      <c r="C42" s="11">
        <f>COUNTA(A4:A11)</f>
        <v>0</v>
      </c>
      <c r="D42" s="45"/>
      <c r="E42" s="10" t="s">
        <v>116</v>
      </c>
      <c r="F42" s="11">
        <f>COUNTA(A4:A11)</f>
        <v>0</v>
      </c>
    </row>
    <row r="43" spans="1:10" ht="15.95" customHeight="1" x14ac:dyDescent="0.25">
      <c r="A43" s="66" t="s">
        <v>117</v>
      </c>
      <c r="B43" s="12" t="s">
        <v>118</v>
      </c>
      <c r="C43" s="12" t="s">
        <v>119</v>
      </c>
      <c r="D43" s="66" t="s">
        <v>117</v>
      </c>
      <c r="E43" s="12" t="s">
        <v>118</v>
      </c>
      <c r="F43" s="12" t="s">
        <v>119</v>
      </c>
    </row>
    <row r="44" spans="1:10" ht="15.95" customHeight="1" x14ac:dyDescent="0.25">
      <c r="A44" s="67"/>
      <c r="B44" s="13">
        <f ca="1">F1</f>
        <v>46077</v>
      </c>
      <c r="C44" s="13">
        <f ca="1">B44+14</f>
        <v>46091</v>
      </c>
      <c r="D44" s="67"/>
      <c r="E44" s="13">
        <f ca="1">F1</f>
        <v>46077</v>
      </c>
      <c r="F44" s="13">
        <f ca="1">E44+364</f>
        <v>46441</v>
      </c>
    </row>
    <row r="45" spans="1:10" ht="15.95" customHeight="1" x14ac:dyDescent="0.25">
      <c r="A45" s="9" t="s">
        <v>120</v>
      </c>
      <c r="B45" s="43"/>
      <c r="C45" s="36"/>
      <c r="D45" s="36"/>
      <c r="E45" s="9" t="s">
        <v>120</v>
      </c>
      <c r="F45" s="42"/>
    </row>
    <row r="46" spans="1:10" ht="15.95" customHeight="1" x14ac:dyDescent="0.25">
      <c r="A46" s="49" t="s">
        <v>121</v>
      </c>
      <c r="B46" s="49"/>
      <c r="C46" s="50"/>
      <c r="D46" s="50"/>
      <c r="E46" s="50"/>
      <c r="F46" s="50"/>
    </row>
    <row r="47" spans="1:10" ht="43.5" customHeight="1" x14ac:dyDescent="0.25">
      <c r="A47" s="51" t="s">
        <v>125</v>
      </c>
      <c r="B47" s="51"/>
      <c r="C47" s="51"/>
      <c r="D47" s="51"/>
      <c r="E47" s="51"/>
      <c r="F47" s="51"/>
    </row>
    <row r="48" spans="1:10" ht="31.7" customHeight="1" x14ac:dyDescent="0.25">
      <c r="A48" s="57" t="s">
        <v>122</v>
      </c>
      <c r="B48" s="57"/>
      <c r="C48" s="57"/>
      <c r="D48" s="57"/>
      <c r="E48" s="57"/>
      <c r="F48" s="57"/>
    </row>
    <row r="49" spans="1:6" ht="30" customHeight="1" x14ac:dyDescent="0.25">
      <c r="A49" s="57"/>
      <c r="B49" s="57"/>
      <c r="C49" s="57"/>
      <c r="D49" s="57"/>
      <c r="E49" s="57"/>
      <c r="F49" s="57"/>
    </row>
    <row r="50" spans="1:6" ht="38.25" customHeight="1" x14ac:dyDescent="0.25">
      <c r="A50" s="47" t="s">
        <v>128</v>
      </c>
      <c r="B50" s="47"/>
      <c r="C50" s="47"/>
      <c r="D50" s="47"/>
      <c r="E50" s="47" t="s">
        <v>129</v>
      </c>
      <c r="F50" s="47"/>
    </row>
    <row r="51" spans="1:6" ht="30" customHeight="1" x14ac:dyDescent="0.25">
      <c r="A51" s="47" t="s">
        <v>130</v>
      </c>
      <c r="B51" s="47"/>
      <c r="C51" s="47"/>
      <c r="D51" s="47"/>
      <c r="E51" s="47" t="s">
        <v>129</v>
      </c>
      <c r="F51" s="48"/>
    </row>
    <row r="52" spans="1:6" ht="47.25" customHeight="1" x14ac:dyDescent="0.25">
      <c r="A52" s="58" t="s">
        <v>123</v>
      </c>
      <c r="B52" s="58"/>
      <c r="C52" s="58"/>
      <c r="D52" s="58"/>
      <c r="E52" s="58"/>
      <c r="F52" s="58"/>
    </row>
    <row r="53" spans="1:6" ht="35.25" customHeight="1" x14ac:dyDescent="0.25">
      <c r="A53" s="62" t="s">
        <v>124</v>
      </c>
      <c r="B53" s="62"/>
      <c r="C53" s="62"/>
      <c r="D53" s="62"/>
      <c r="E53" s="62"/>
      <c r="F53" s="62"/>
    </row>
  </sheetData>
  <sheetProtection algorithmName="SHA-512" hashValue="8JsmtpRQXvsBvzU8haW0HkAA7N03JOmdLzpvk9R/59gDleqpmbZgMnA5ijwX2bDRYpxlJrZBp3MEwxYoRKmqSw==" saltValue="PFihRLB2olojIijlDD7+fg==" spinCount="100000" sheet="1" objects="1" scenarios="1"/>
  <mergeCells count="47">
    <mergeCell ref="A53:F53"/>
    <mergeCell ref="C1:D1"/>
    <mergeCell ref="C17:D17"/>
    <mergeCell ref="D43:D44"/>
    <mergeCell ref="A43:A44"/>
    <mergeCell ref="C18:D18"/>
    <mergeCell ref="C19:D19"/>
    <mergeCell ref="A2:F2"/>
    <mergeCell ref="A12:F12"/>
    <mergeCell ref="B33:F33"/>
    <mergeCell ref="C13:D13"/>
    <mergeCell ref="C14:D14"/>
    <mergeCell ref="C15:D15"/>
    <mergeCell ref="C16:D16"/>
    <mergeCell ref="A16:B16"/>
    <mergeCell ref="A17:B17"/>
    <mergeCell ref="A52:F52"/>
    <mergeCell ref="A1:B1"/>
    <mergeCell ref="A3:B3"/>
    <mergeCell ref="A4:B4"/>
    <mergeCell ref="A5:B5"/>
    <mergeCell ref="A32:A33"/>
    <mergeCell ref="A20:A21"/>
    <mergeCell ref="A18:B18"/>
    <mergeCell ref="A19:B19"/>
    <mergeCell ref="A6:B6"/>
    <mergeCell ref="A7:B7"/>
    <mergeCell ref="A8:B8"/>
    <mergeCell ref="A9:B9"/>
    <mergeCell ref="A10:B10"/>
    <mergeCell ref="A11:B11"/>
    <mergeCell ref="A14:B14"/>
    <mergeCell ref="A15:B15"/>
    <mergeCell ref="A35:A36"/>
    <mergeCell ref="A39:A40"/>
    <mergeCell ref="A13:B13"/>
    <mergeCell ref="A41:A42"/>
    <mergeCell ref="D41:D42"/>
    <mergeCell ref="B36:F36"/>
    <mergeCell ref="A51:D51"/>
    <mergeCell ref="E51:F51"/>
    <mergeCell ref="A50:D50"/>
    <mergeCell ref="E50:F50"/>
    <mergeCell ref="A46:B46"/>
    <mergeCell ref="C46:F46"/>
    <mergeCell ref="A47:F47"/>
    <mergeCell ref="A48:F49"/>
  </mergeCells>
  <dataValidations count="3">
    <dataValidation type="list" allowBlank="1" showInputMessage="1" showErrorMessage="1" sqref="E4:E11" xr:uid="{29528DE5-DAB9-464D-8771-4D8336132C9C}">
      <formula1>$J$2:$J$6</formula1>
    </dataValidation>
    <dataValidation type="list" allowBlank="1" showInputMessage="1" showErrorMessage="1" sqref="F4:F11" xr:uid="{5065EED5-023D-48F1-B1FA-8AECEC2536BD}">
      <formula1>$K$2:$K$7</formula1>
    </dataValidation>
    <dataValidation type="list" allowBlank="1" showInputMessage="1" showErrorMessage="1" sqref="C4:C11" xr:uid="{2732E011-EC76-4897-9973-4B621EB155BC}">
      <formula1>$Q$2:$Q$4</formula1>
    </dataValidation>
  </dataValidations>
  <printOptions horizontalCentered="1"/>
  <pageMargins left="0.25" right="0.25" top="0.25" bottom="0.25" header="0" footer="0"/>
  <pageSetup scale="5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764C5C-9A33-46B1-81B8-F235E2F602F0}">
  <sheetPr codeName="Sheet2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00f39a64-d9c8-4f5b-8e4b-c136ca4f1c83}" enabled="1" method="Standard" siteId="{5f419937-35b3-469f-af28-6a45a5e7ae72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SFDS Application</vt:lpstr>
      <vt:lpstr>Sheet1</vt:lpstr>
      <vt:lpstr>'SFDS Application'!Print_Area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Janet Petty, BS</dc:creator>
  <cp:keywords/>
  <dc:description/>
  <cp:lastModifiedBy>Jason Schaeffer, MBA, CSSBB</cp:lastModifiedBy>
  <cp:revision/>
  <cp:lastPrinted>2026-02-12T14:33:43Z</cp:lastPrinted>
  <dcterms:created xsi:type="dcterms:W3CDTF">2025-03-24T21:05:10Z</dcterms:created>
  <dcterms:modified xsi:type="dcterms:W3CDTF">2026-02-24T15:44:04Z</dcterms:modified>
  <cp:category/>
  <cp:contentStatus/>
</cp:coreProperties>
</file>